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Eelarveosakond\oma\Eelarve\2023 ea seadus\Eelarved\"/>
    </mc:Choice>
  </mc:AlternateContent>
  <xr:revisionPtr revIDLastSave="0" documentId="13_ncr:1_{6689355D-5327-4C05-B7D2-C83DD592BC81}" xr6:coauthVersionLast="47" xr6:coauthVersionMax="47" xr10:uidLastSave="{00000000-0000-0000-0000-000000000000}"/>
  <bookViews>
    <workbookView xWindow="-108" yWindow="-108" windowWidth="23256" windowHeight="12576" xr2:uid="{BD55265E-7328-4F6D-85D8-FAD47CEA9A12}"/>
  </bookViews>
  <sheets>
    <sheet name="Lisa 3 RIA " sheetId="1" r:id="rId1"/>
  </sheets>
  <definedNames>
    <definedName name="_xlnm._FilterDatabase" localSheetId="0" hidden="1">'Lisa 3 RIA '!$A$14:$K$57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 l="1"/>
  <c r="I53" i="1"/>
  <c r="J53" i="1"/>
  <c r="H51" i="1"/>
  <c r="H48" i="1" s="1"/>
  <c r="H47" i="1" s="1"/>
  <c r="I51" i="1"/>
  <c r="J51" i="1"/>
  <c r="H49" i="1"/>
  <c r="I49" i="1"/>
  <c r="H30" i="1"/>
  <c r="I30" i="1"/>
  <c r="J30" i="1"/>
  <c r="H23" i="1"/>
  <c r="I23" i="1"/>
  <c r="J23" i="1"/>
  <c r="H17" i="1"/>
  <c r="I17" i="1"/>
  <c r="J17" i="1"/>
  <c r="J25" i="1"/>
  <c r="J26" i="1"/>
  <c r="J27" i="1"/>
  <c r="J28" i="1"/>
  <c r="J29" i="1"/>
  <c r="J31" i="1"/>
  <c r="J32" i="1"/>
  <c r="J33" i="1"/>
  <c r="J34" i="1"/>
  <c r="J35" i="1"/>
  <c r="J36" i="1"/>
  <c r="J37" i="1"/>
  <c r="J38" i="1"/>
  <c r="J39" i="1"/>
  <c r="J40" i="1"/>
  <c r="J41" i="1"/>
  <c r="J42" i="1"/>
  <c r="J43" i="1"/>
  <c r="J44" i="1"/>
  <c r="J45" i="1"/>
  <c r="J46" i="1"/>
  <c r="J50" i="1"/>
  <c r="J49" i="1" s="1"/>
  <c r="J52" i="1"/>
  <c r="J54" i="1"/>
  <c r="J55" i="1"/>
  <c r="J56" i="1"/>
  <c r="J57" i="1"/>
  <c r="J24" i="1"/>
  <c r="J19" i="1"/>
  <c r="J20" i="1"/>
  <c r="J18" i="1"/>
  <c r="J48" i="1" l="1"/>
  <c r="J47" i="1" s="1"/>
  <c r="I48" i="1"/>
  <c r="I47" i="1" s="1"/>
  <c r="J22" i="1"/>
  <c r="J21" i="1" s="1"/>
  <c r="I22" i="1"/>
  <c r="I21" i="1" s="1"/>
  <c r="H22" i="1"/>
  <c r="H21" i="1" s="1"/>
  <c r="I7" i="1"/>
  <c r="I8" i="1" s="1"/>
  <c r="I9" i="1"/>
  <c r="I10" i="1"/>
  <c r="I11" i="1"/>
  <c r="I12" i="1"/>
  <c r="I13" i="1" l="1"/>
  <c r="J12" i="1"/>
  <c r="H7" i="1"/>
  <c r="H8" i="1" s="1"/>
  <c r="H9" i="1"/>
  <c r="H10" i="1"/>
  <c r="H11" i="1"/>
  <c r="H12" i="1"/>
  <c r="G53" i="1"/>
  <c r="G51" i="1"/>
  <c r="G49" i="1"/>
  <c r="G30" i="1"/>
  <c r="G23" i="1"/>
  <c r="G17" i="1"/>
  <c r="G12" i="1"/>
  <c r="G11" i="1"/>
  <c r="G10" i="1"/>
  <c r="G9" i="1"/>
  <c r="G7" i="1"/>
  <c r="G8" i="1" s="1"/>
  <c r="H13" i="1" l="1"/>
  <c r="J11" i="1"/>
  <c r="J9" i="1"/>
  <c r="J7" i="1"/>
  <c r="J8" i="1" s="1"/>
  <c r="G22" i="1"/>
  <c r="G21" i="1" s="1"/>
  <c r="J10" i="1"/>
  <c r="G48" i="1"/>
  <c r="G47" i="1" s="1"/>
  <c r="G13" i="1"/>
  <c r="J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tc={A4F1C3F9-BEF0-4944-BDFA-56E85878532F}</author>
    <author>tc={5CDC39AF-689D-4268-8251-23E0BCDE23F1}</author>
    <author>tc={D0FBE82B-8DED-4145-8AD4-F1DC908599B4}</author>
  </authors>
  <commentList>
    <comment ref="I34" authorId="0" shapeId="0" xr:uid="{A4F1C3F9-BEF0-4944-BDFA-56E85878532F}">
      <text>
        <t>[Lõimkommentaar]
Teie Exceli versioon võimaldab teil seda lõimkommentaari lugeda, ent kõik sellesse tehtud muudatused eemaldatakse, kui fail avatakse Exceli uuemas versioonis. Lisateavet leiate siit: https://go.microsoft.com/fwlink/?linkid=870924.
Kommentaar:
    andmesaatkonna internetiühenduseks MKMilt</t>
      </text>
    </comment>
    <comment ref="I50" authorId="1" shapeId="0" xr:uid="{5CDC39AF-689D-4268-8251-23E0BCDE23F1}">
      <text>
        <t xml:space="preserve">[Lõimkommentaar]
Teie Exceli versioon võimaldab teil seda lõimkommentaari lugeda, ent kõik sellesse tehtud muudatused eemaldatakse, kui fail avatakse Exceli uuemas versioonis. Lisateavet leiate siit: https://go.microsoft.com/fwlink/?linkid=870924.
Kommentaar: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
      </text>
    </comment>
    <comment ref="I52" authorId="2" shapeId="0" xr:uid="{D0FBE82B-8DED-4145-8AD4-F1DC908599B4}">
      <text>
        <t xml:space="preserve">[Lõimkommentaar]
Teie Exceli versioon võimaldab teil seda lõimkommentaari lugeda, ent kõik sellesse tehtud muudatused eemaldatakse, kui fail avatakse Exceli uuemas versioonis. Lisateavet leiate siit: https://go.microsoft.com/fwlink/?linkid=870924.
Kommentaar: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
      </text>
    </comment>
  </commentList>
</comments>
</file>

<file path=xl/sharedStrings.xml><?xml version="1.0" encoding="utf-8"?>
<sst xmlns="http://schemas.openxmlformats.org/spreadsheetml/2006/main" count="179" uniqueCount="74">
  <si>
    <t>Lisa 3</t>
  </si>
  <si>
    <t>Riigi Infosüsteemi Amet</t>
  </si>
  <si>
    <t>Tulud</t>
  </si>
  <si>
    <t>Tulud kokku</t>
  </si>
  <si>
    <t>Investeeringud</t>
  </si>
  <si>
    <t>Kulud</t>
  </si>
  <si>
    <t>Põhivara kulum</t>
  </si>
  <si>
    <t>Käibemaks</t>
  </si>
  <si>
    <t>Kulud ja investeeringud kokku</t>
  </si>
  <si>
    <t>Programmi tegevus - kood</t>
  </si>
  <si>
    <t>Programmi tegevus - nimi</t>
  </si>
  <si>
    <t>Eelarve liik*</t>
  </si>
  <si>
    <t>Eelarve objekt</t>
  </si>
  <si>
    <t>Objekti nimi</t>
  </si>
  <si>
    <t>Majanduslik sisu</t>
  </si>
  <si>
    <t>Stsenaarium asutuse kulumudelis</t>
  </si>
  <si>
    <t>EELARVE</t>
  </si>
  <si>
    <t/>
  </si>
  <si>
    <t>Periood asutuse kulumudelis</t>
  </si>
  <si>
    <t>TULUD KOKKU</t>
  </si>
  <si>
    <t>XX010000</t>
  </si>
  <si>
    <t>Programmide ülene</t>
  </si>
  <si>
    <t>10</t>
  </si>
  <si>
    <t>Dokumendi legaliseerimise riigilõiv</t>
  </si>
  <si>
    <t>40</t>
  </si>
  <si>
    <t>Saadud välistoetused</t>
  </si>
  <si>
    <t>44</t>
  </si>
  <si>
    <t>Omatulud transpordi- ja sidealasest tegevusest</t>
  </si>
  <si>
    <t>TULEMUSVALDKOND  INFOÜHISKOND</t>
  </si>
  <si>
    <t>PROGRAMM  DIGIÜHISKOND</t>
  </si>
  <si>
    <t>INVESTEERINGUD KOKKU</t>
  </si>
  <si>
    <t>IYDA0000</t>
  </si>
  <si>
    <t>Investeeringud digiühiskonda</t>
  </si>
  <si>
    <t>20</t>
  </si>
  <si>
    <t>IN002000</t>
  </si>
  <si>
    <t>IT investeeringud</t>
  </si>
  <si>
    <t>KULUD  KOKKU</t>
  </si>
  <si>
    <t>IYDA0101</t>
  </si>
  <si>
    <t>Digiriigi arenguhüpped</t>
  </si>
  <si>
    <t>60</t>
  </si>
  <si>
    <t>IYDA0102</t>
  </si>
  <si>
    <t>Digiriigi alusbaasi kindlustamine</t>
  </si>
  <si>
    <t>IYDA0202</t>
  </si>
  <si>
    <t>IYDA0203</t>
  </si>
  <si>
    <t>Küberturvalisuse tagamine</t>
  </si>
  <si>
    <t>TULEMUSVALDKOND  TEADUS-  JA  ARENDUSTEGEVUS  JA  ETTEVÕTLUS</t>
  </si>
  <si>
    <t>PROGRAMM  TEADMUSSIIRE</t>
  </si>
  <si>
    <t>TI020000</t>
  </si>
  <si>
    <t>Investeeringud teadmussiirdesse</t>
  </si>
  <si>
    <t>Investeeringud (teadus- ja arendustegev)</t>
  </si>
  <si>
    <t>TI020101</t>
  </si>
  <si>
    <t>Ettevõtete innovatsiooni-, digi- ja rohepöörde soodustamine</t>
  </si>
  <si>
    <t>KÄIBEMAKS  KOKKU</t>
  </si>
  <si>
    <t xml:space="preserve">Investeeringud </t>
  </si>
  <si>
    <t>* Eelarve liik: 10 - arvestuslikud vahendid, 20 - kindlaksmääratud vahendid, 32 - välistoetuste riiklik kaasfinantseerimine, 40 - välistoetustest saadavad vahendid, 41 - vahendatavad välistoetused, 43 - CO2 müügist ja moderniseerimisfondist saadavad vahendid, 44 - omatuludest saadavad vahendid, 45 - ebaregulaarsetest tuludest saadavad vahendid, 60 - mitterahalised vahendid (põhivara kulum)</t>
  </si>
  <si>
    <t>Kinnitatud eelarve 2023</t>
  </si>
  <si>
    <t>Lõplik eelarve 2023</t>
  </si>
  <si>
    <t>IN002080</t>
  </si>
  <si>
    <t>2022 LEA IT investeeringud</t>
  </si>
  <si>
    <t>SR070162</t>
  </si>
  <si>
    <t>Digiriigi kesksed teenused</t>
  </si>
  <si>
    <t>SR070135</t>
  </si>
  <si>
    <t>IT vajaku kompenseerimine (2)</t>
  </si>
  <si>
    <t>SE000080</t>
  </si>
  <si>
    <t>2022 LEA</t>
  </si>
  <si>
    <t>SR07A064</t>
  </si>
  <si>
    <t>IT vajaku kompenseerimine</t>
  </si>
  <si>
    <t>2023_01</t>
  </si>
  <si>
    <t>EELARVE_ULE</t>
  </si>
  <si>
    <t>MINISTRI_LIIGENDUS</t>
  </si>
  <si>
    <t>Sisemised muudatused</t>
  </si>
  <si>
    <t>Suundumuste, riskide ja mõjude analüüsivõime arendamine</t>
  </si>
  <si>
    <t>2022. a-st erak ülek vahendid MKMi 23.01.2023 KK nr 4</t>
  </si>
  <si>
    <t>ettevõtlus- ja infotehnoloogiaministri ning majandus- ja taristuministri käskkirja "Majandus- ja Kommunikatsiooniministeeriumi ja tema valitsemisala asutuste 2023. a eelarvete kinnitamine"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</si>
</sst>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charset val="186"/>
      <scheme val="minor"/>
    </font>
    <font>
      <sz val="10"/>
      <color indexed="8"/>
      <name val="Times New Roman"/>
      <family val="1"/>
      <charset val="186"/>
    </font>
    <font>
      <b/>
      <sz val="10"/>
      <color indexed="8"/>
      <name val="Times New Roman"/>
      <family val="1"/>
      <charset val="186"/>
    </font>
    <font>
      <sz val="11"/>
      <color theme="1"/>
      <name val="Arial"/>
      <family val="2"/>
      <charset val="186"/>
    </font>
    <font>
      <sz val="9"/>
      <color theme="1"/>
      <name val="Times New Roman"/>
      <family val="1"/>
      <charset val="186"/>
    </font>
    <font>
      <sz val="9"/>
      <name val="Times New Roman"/>
      <family val="1"/>
      <charset val="186"/>
    </font>
    <font>
      <i/>
      <u/>
      <sz val="9"/>
      <name val="Times New Roman"/>
      <family val="1"/>
      <charset val="186"/>
    </font>
    <font>
      <i/>
      <u/>
      <sz val="9"/>
      <color theme="1"/>
      <name val="Times New Roman"/>
      <family val="1"/>
      <charset val="186"/>
    </font>
    <font>
      <b/>
      <sz val="10"/>
      <name val="Times New Roman"/>
      <family val="1"/>
      <charset val="186"/>
    </font>
    <font>
      <sz val="11"/>
      <color rgb="FFFFFFFF"/>
      <name val="Calibri"/>
      <family val="2"/>
      <scheme val="minor"/>
    </font>
    <font>
      <i/>
      <sz val="10"/>
      <name val="Times New Roman"/>
      <family val="1"/>
      <charset val="186"/>
    </font>
    <font>
      <i/>
      <sz val="10"/>
      <color theme="1"/>
      <name val="Times New Roman"/>
      <family val="1"/>
      <charset val="186"/>
    </font>
    <font>
      <b/>
      <sz val="9"/>
      <name val="Times New Roman"/>
      <family val="1"/>
      <charset val="186"/>
    </font>
    <font>
      <b/>
      <sz val="9"/>
      <color indexed="8"/>
      <name val="Times New Roman"/>
      <family val="1"/>
      <charset val="186"/>
    </font>
    <font>
      <sz val="10"/>
      <name val="Times New Roman"/>
      <family val="1"/>
      <charset val="186"/>
    </font>
    <font>
      <b/>
      <sz val="11"/>
      <color rgb="FFFF0000"/>
      <name val="Calibri"/>
      <family val="2"/>
      <charset val="186"/>
      <scheme val="minor"/>
    </font>
    <font>
      <b/>
      <sz val="11"/>
      <color indexed="8"/>
      <name val="Calibri"/>
      <family val="2"/>
      <charset val="186"/>
      <scheme val="minor"/>
    </font>
    <font>
      <sz val="9"/>
      <color indexed="8"/>
      <name val="Times New Roman"/>
      <family val="1"/>
      <charset val="186"/>
    </font>
    <font>
      <sz val="11"/>
      <color indexed="8"/>
      <name val="Calibri"/>
      <family val="2"/>
      <charset val="186"/>
      <scheme val="minor"/>
    </font>
    <font>
      <sz val="8"/>
      <name val="Calibri"/>
      <family val="2"/>
      <scheme val="minor"/>
    </font>
    <font>
      <sz val="9"/>
      <color indexed="8"/>
      <name val="Segoe UI"/>
      <family val="2"/>
      <charset val="186"/>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1" fillId="0" borderId="0"/>
  </cellStyleXfs>
  <cellXfs count="52">
    <xf numFmtId="0" fontId="0" fillId="0" borderId="0" xfId="0"/>
    <xf numFmtId="0" fontId="0" fillId="0" borderId="0" xfId="0" applyAlignment="1">
      <alignment horizontal="center"/>
    </xf>
    <xf numFmtId="0" fontId="2" fillId="0" borderId="0" xfId="0" applyFont="1"/>
    <xf numFmtId="0" fontId="3" fillId="0" borderId="0" xfId="0" applyFont="1" applyAlignment="1">
      <alignment horizontal="right"/>
    </xf>
    <xf numFmtId="0" fontId="2" fillId="0" borderId="0" xfId="0" applyFont="1" applyAlignment="1">
      <alignment wrapText="1"/>
    </xf>
    <xf numFmtId="0" fontId="3" fillId="0" borderId="0" xfId="0" applyFont="1"/>
    <xf numFmtId="3" fontId="5" fillId="0" borderId="0" xfId="1" applyNumberFormat="1" applyFont="1" applyAlignment="1">
      <alignment horizontal="right" wrapText="1"/>
    </xf>
    <xf numFmtId="3" fontId="6" fillId="0" borderId="0" xfId="1" applyNumberFormat="1" applyFont="1" applyAlignment="1" applyProtection="1">
      <alignment horizontal="right"/>
      <protection hidden="1"/>
    </xf>
    <xf numFmtId="3" fontId="7" fillId="0" borderId="0" xfId="1" applyNumberFormat="1" applyFont="1" applyAlignment="1">
      <alignment horizontal="right" wrapText="1"/>
    </xf>
    <xf numFmtId="3" fontId="8" fillId="0" borderId="0" xfId="1" applyNumberFormat="1" applyFont="1" applyAlignment="1">
      <alignment horizontal="right" wrapText="1"/>
    </xf>
    <xf numFmtId="49" fontId="5" fillId="0" borderId="0" xfId="1" applyNumberFormat="1" applyFont="1" applyAlignment="1">
      <alignment horizontal="right" wrapText="1"/>
    </xf>
    <xf numFmtId="49" fontId="5" fillId="0" borderId="0" xfId="1" applyNumberFormat="1" applyFont="1" applyAlignment="1">
      <alignment horizontal="right"/>
    </xf>
    <xf numFmtId="3" fontId="8" fillId="0" borderId="0" xfId="1" applyNumberFormat="1" applyFont="1" applyAlignment="1">
      <alignment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0" fillId="0" borderId="1" xfId="0" applyFont="1" applyBorder="1"/>
    <xf numFmtId="0" fontId="10" fillId="0" borderId="1" xfId="0" applyFont="1" applyBorder="1" applyAlignment="1">
      <alignment horizontal="center"/>
    </xf>
    <xf numFmtId="0" fontId="0" fillId="0" borderId="1" xfId="0" applyBorder="1"/>
    <xf numFmtId="0" fontId="11" fillId="0" borderId="1" xfId="2" applyFont="1" applyBorder="1" applyAlignment="1">
      <alignment vertical="center" wrapText="1"/>
    </xf>
    <xf numFmtId="0" fontId="11" fillId="0" borderId="1" xfId="2" applyFont="1" applyBorder="1" applyAlignment="1">
      <alignment horizontal="right" vertical="center" wrapText="1"/>
    </xf>
    <xf numFmtId="3" fontId="12" fillId="0" borderId="1" xfId="2" applyNumberFormat="1" applyFont="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xf>
    <xf numFmtId="0" fontId="0" fillId="2" borderId="1" xfId="0" applyFill="1" applyBorder="1" applyAlignment="1">
      <alignment horizontal="center"/>
    </xf>
    <xf numFmtId="0" fontId="11" fillId="2" borderId="1" xfId="2" applyFont="1" applyFill="1" applyBorder="1" applyAlignment="1">
      <alignment horizontal="right" vertical="center" wrapText="1"/>
    </xf>
    <xf numFmtId="3" fontId="3" fillId="2" borderId="1" xfId="0" applyNumberFormat="1" applyFont="1" applyFill="1" applyBorder="1" applyAlignment="1">
      <alignment horizontal="right"/>
    </xf>
    <xf numFmtId="0" fontId="2" fillId="0" borderId="1" xfId="0" applyFont="1" applyBorder="1"/>
    <xf numFmtId="3" fontId="2" fillId="0" borderId="1" xfId="0" applyNumberFormat="1" applyFont="1" applyBorder="1"/>
    <xf numFmtId="0" fontId="14" fillId="2" borderId="1" xfId="0" applyFont="1" applyFill="1" applyBorder="1" applyAlignment="1">
      <alignment horizontal="left"/>
    </xf>
    <xf numFmtId="0" fontId="14" fillId="2" borderId="1" xfId="0" applyFont="1" applyFill="1" applyBorder="1"/>
    <xf numFmtId="0" fontId="0" fillId="2" borderId="1" xfId="0" applyFill="1" applyBorder="1"/>
    <xf numFmtId="3" fontId="3" fillId="2" borderId="1" xfId="0" applyNumberFormat="1" applyFont="1" applyFill="1" applyBorder="1"/>
    <xf numFmtId="0" fontId="15" fillId="0" borderId="1" xfId="0" applyFont="1" applyBorder="1"/>
    <xf numFmtId="3" fontId="15" fillId="0" borderId="1" xfId="0" applyNumberFormat="1" applyFont="1" applyBorder="1"/>
    <xf numFmtId="0" fontId="16" fillId="0" borderId="0" xfId="0" applyFont="1"/>
    <xf numFmtId="0" fontId="17" fillId="0" borderId="0" xfId="0" applyFont="1"/>
    <xf numFmtId="0" fontId="18" fillId="2"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19" fillId="2" borderId="1" xfId="0" applyFont="1" applyFill="1" applyBorder="1"/>
    <xf numFmtId="0" fontId="19" fillId="2" borderId="1" xfId="0" applyFont="1" applyFill="1" applyBorder="1" applyAlignment="1">
      <alignment horizontal="center"/>
    </xf>
    <xf numFmtId="0" fontId="2" fillId="0" borderId="0" xfId="0" applyFont="1" applyAlignment="1">
      <alignment vertical="top" wrapText="1"/>
    </xf>
    <xf numFmtId="0" fontId="9" fillId="4" borderId="1" xfId="0" applyFont="1" applyFill="1" applyBorder="1" applyAlignment="1">
      <alignment vertical="center" wrapText="1"/>
    </xf>
    <xf numFmtId="0" fontId="2" fillId="0" borderId="0" xfId="0" applyFont="1" applyAlignment="1">
      <alignment vertical="center" wrapText="1"/>
    </xf>
    <xf numFmtId="0" fontId="21" fillId="0" borderId="0" xfId="0" applyFont="1" applyAlignment="1">
      <alignment vertical="center"/>
    </xf>
    <xf numFmtId="0" fontId="2" fillId="0" borderId="0" xfId="0" applyFont="1" applyAlignment="1">
      <alignment horizontal="left" vertical="top" wrapText="1"/>
    </xf>
    <xf numFmtId="0" fontId="13" fillId="2" borderId="1" xfId="1" applyFont="1" applyFill="1" applyBorder="1" applyAlignment="1">
      <alignment horizontal="left"/>
    </xf>
    <xf numFmtId="0" fontId="13" fillId="3" borderId="1" xfId="1" applyFont="1" applyFill="1" applyBorder="1" applyAlignment="1">
      <alignment horizontal="left" vertical="center"/>
    </xf>
    <xf numFmtId="0" fontId="13" fillId="2" borderId="1" xfId="2" applyFont="1" applyFill="1" applyBorder="1" applyAlignment="1">
      <alignment horizontal="left"/>
    </xf>
    <xf numFmtId="0" fontId="14" fillId="2" borderId="1" xfId="0" applyFont="1" applyFill="1" applyBorder="1" applyAlignment="1">
      <alignment horizontal="left"/>
    </xf>
    <xf numFmtId="0" fontId="13" fillId="3" borderId="1" xfId="1" applyFont="1" applyFill="1" applyBorder="1" applyAlignment="1">
      <alignment horizontal="left"/>
    </xf>
    <xf numFmtId="0" fontId="2" fillId="0" borderId="0" xfId="0" applyFont="1" applyAlignment="1">
      <alignment horizontal="right" wrapText="1"/>
    </xf>
  </cellXfs>
  <cellStyles count="3">
    <cellStyle name="Normaallaad" xfId="0" builtinId="0"/>
    <cellStyle name="Normaallaad 2" xfId="1" xr:uid="{D39CE006-DE3B-4466-86C6-F67921C701EB}"/>
    <cellStyle name="Normaallaad 4" xfId="2" xr:uid="{1507905D-34D6-48BB-AA70-64C144872E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lena Siemann" id="{D961D00D-B871-42AE-A10A-05498416F809}" userId="S::helena.siemann@mkm.ee::a2a5646e-d671-4de3-8c70-452613050e74" providerId="AD"/>
  <person displayName="Krista Fazijev" id="{87638C22-815A-400D-988F-54C98F5E9C35}" userId="S::krista.fazijev@mkm.ee::87d024f3-374d-4c61-833f-1dd39a9c49f4"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4" dT="2023-01-23T13:55:17.34" personId="{D961D00D-B871-42AE-A10A-05498416F809}" id="{A4F1C3F9-BEF0-4944-BDFA-56E85878532F}">
    <text>andmesaatkonna internetiühenduseks MKMilt</text>
  </threadedComment>
  <threadedComment ref="I50" dT="2023-01-20T13:25:12.81" personId="{87638C22-815A-400D-988F-54C98F5E9C35}" id="{5CDC39AF-689D-4268-8251-23E0BCDE23F1}" done="1">
    <text xml:space="preserve">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ext>
  </threadedComment>
  <threadedComment ref="I52" dT="2023-01-25T10:55:31.32" personId="{87638C22-815A-400D-988F-54C98F5E9C35}" id="{D0FBE82B-8DED-4145-8AD4-F1DC908599B4}">
    <text xml:space="preserve">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E2AB-4C56-499E-B531-980549F653C4}">
  <sheetPr>
    <pageSetUpPr fitToPage="1"/>
  </sheetPr>
  <dimension ref="A1:V61"/>
  <sheetViews>
    <sheetView tabSelected="1" zoomScaleNormal="100" workbookViewId="0">
      <selection activeCell="E5" sqref="E5"/>
    </sheetView>
  </sheetViews>
  <sheetFormatPr defaultRowHeight="14.4" outlineLevelCol="1" x14ac:dyDescent="0.3"/>
  <cols>
    <col min="1" max="1" width="10.6640625" customWidth="1"/>
    <col min="2" max="2" width="25.6640625" customWidth="1"/>
    <col min="3" max="3" width="7.44140625" style="1" customWidth="1"/>
    <col min="4" max="4" width="9.33203125" customWidth="1"/>
    <col min="5" max="5" width="32.6640625" customWidth="1"/>
    <col min="6" max="6" width="35.88671875" customWidth="1"/>
    <col min="7" max="8" width="14.6640625" customWidth="1" outlineLevel="1"/>
    <col min="9" max="9" width="13.6640625" customWidth="1" outlineLevel="1"/>
    <col min="10" max="10" width="15.6640625" customWidth="1"/>
    <col min="14" max="14" width="19.5546875" customWidth="1"/>
  </cols>
  <sheetData>
    <row r="1" spans="1:10" x14ac:dyDescent="0.3">
      <c r="J1" s="3" t="s">
        <v>0</v>
      </c>
    </row>
    <row r="2" spans="1:10" ht="13.8" customHeight="1" x14ac:dyDescent="0.3">
      <c r="D2" s="2"/>
      <c r="F2" s="51" t="s">
        <v>73</v>
      </c>
      <c r="G2" s="51"/>
      <c r="H2" s="51"/>
      <c r="I2" s="51"/>
      <c r="J2" s="51"/>
    </row>
    <row r="3" spans="1:10" ht="14.4" customHeight="1" x14ac:dyDescent="0.3">
      <c r="D3" s="4"/>
      <c r="F3" s="51"/>
      <c r="G3" s="51"/>
      <c r="H3" s="51"/>
      <c r="I3" s="51"/>
      <c r="J3" s="51"/>
    </row>
    <row r="4" spans="1:10" ht="15" customHeight="1" x14ac:dyDescent="0.3">
      <c r="C4" s="4"/>
      <c r="D4" s="4"/>
      <c r="E4" s="41"/>
      <c r="F4" s="41"/>
      <c r="G4" s="41"/>
      <c r="H4" s="41"/>
      <c r="I4" s="41"/>
      <c r="J4" s="41"/>
    </row>
    <row r="6" spans="1:10" x14ac:dyDescent="0.3">
      <c r="A6" s="5" t="s">
        <v>1</v>
      </c>
    </row>
    <row r="7" spans="1:10" x14ac:dyDescent="0.3">
      <c r="A7" s="5"/>
      <c r="F7" s="6" t="s">
        <v>2</v>
      </c>
      <c r="G7" s="7">
        <f>+SUBTOTAL(9, G18:G20)</f>
        <v>10760903</v>
      </c>
      <c r="H7" s="7">
        <f>+SUBTOTAL(9, H18:H20)</f>
        <v>0</v>
      </c>
      <c r="I7" s="7">
        <f t="shared" ref="I7" si="0">+SUBTOTAL(9, I18:I20)</f>
        <v>0</v>
      </c>
      <c r="J7" s="7">
        <f t="shared" ref="J7" si="1">+SUBTOTAL(9, J18:J20)</f>
        <v>10760903</v>
      </c>
    </row>
    <row r="8" spans="1:10" x14ac:dyDescent="0.3">
      <c r="A8" s="5"/>
      <c r="F8" s="8" t="s">
        <v>3</v>
      </c>
      <c r="G8" s="9">
        <f>SUM(G7)</f>
        <v>10760903</v>
      </c>
      <c r="H8" s="9">
        <f>SUM(H7)</f>
        <v>0</v>
      </c>
      <c r="I8" s="9">
        <f t="shared" ref="I8" si="2">SUM(I7)</f>
        <v>0</v>
      </c>
      <c r="J8" s="9">
        <f t="shared" ref="J8" si="3">SUM(J7)</f>
        <v>10760903</v>
      </c>
    </row>
    <row r="9" spans="1:10" x14ac:dyDescent="0.3">
      <c r="A9" s="5"/>
      <c r="F9" s="10" t="s">
        <v>4</v>
      </c>
      <c r="G9" s="7">
        <f>SUMIF($F$24:$F$50,"Investeeringud*",G$24:G$50)</f>
        <v>-8304265.3799999999</v>
      </c>
      <c r="H9" s="7">
        <f>SUMIF($F$24:$F$50,"Investeeringud*",H$24:H$50)</f>
        <v>-1406895.9999699998</v>
      </c>
      <c r="I9" s="7">
        <f t="shared" ref="I9" si="4">SUMIF($F$24:$F$50,"Investeeringud*",I$24:I$50)</f>
        <v>60000</v>
      </c>
      <c r="J9" s="7">
        <f>SUMIF($F$24:$F$50,"Investeeringud*",J$24:J$50)</f>
        <v>-9651161.3799699992</v>
      </c>
    </row>
    <row r="10" spans="1:10" x14ac:dyDescent="0.3">
      <c r="A10" s="5"/>
      <c r="F10" s="11" t="s">
        <v>5</v>
      </c>
      <c r="G10" s="7">
        <f>SUMIF($F$24:$F$52,"Kulud*",G$24:G$52)</f>
        <v>-21463135.089707501</v>
      </c>
      <c r="H10" s="7">
        <f>SUMIF($F$24:$F$52,"Kulud*",H$24:H$52)</f>
        <v>-1704680</v>
      </c>
      <c r="I10" s="7">
        <f t="shared" ref="I10" si="5">SUMIF($F$24:$F$52,"Kulud*",I$24:I$52)</f>
        <v>52900</v>
      </c>
      <c r="J10" s="7">
        <f>SUMIF($F$24:$F$52,"Kulud*",J$24:J$52)</f>
        <v>-23114915.089707501</v>
      </c>
    </row>
    <row r="11" spans="1:10" x14ac:dyDescent="0.3">
      <c r="A11" s="5"/>
      <c r="F11" s="6" t="s">
        <v>6</v>
      </c>
      <c r="G11" s="7">
        <f>SUMIF($F$24:$F$50,"Põhivara kulum*",G$24:G$50)</f>
        <v>-3357409.9999999837</v>
      </c>
      <c r="H11" s="7">
        <f>SUMIF($F$24:$F$50,"Põhivara kulum*",H$24:H$50)</f>
        <v>0</v>
      </c>
      <c r="I11" s="7">
        <f t="shared" ref="I11" si="6">SUMIF($F$24:$F$50,"Põhivara kulum*",I$24:I$50)</f>
        <v>0</v>
      </c>
      <c r="J11" s="7">
        <f>SUMIF($F$24:$F$50,"Põhivara kulum*",J$24:J$50)</f>
        <v>-3357409.9999999837</v>
      </c>
    </row>
    <row r="12" spans="1:10" x14ac:dyDescent="0.3">
      <c r="A12" s="5"/>
      <c r="F12" s="6" t="s">
        <v>7</v>
      </c>
      <c r="G12" s="7">
        <f>+SUBTOTAL(9, G54:G57)</f>
        <v>-3288880.4000000004</v>
      </c>
      <c r="H12" s="7">
        <f>+SUBTOTAL(9, H54:H57)</f>
        <v>0</v>
      </c>
      <c r="I12" s="7">
        <f t="shared" ref="I12" si="7">+SUBTOTAL(9, I54:I57)</f>
        <v>0</v>
      </c>
      <c r="J12" s="7">
        <f>+SUBTOTAL(9, J54:J57)</f>
        <v>-3288880.4000000004</v>
      </c>
    </row>
    <row r="13" spans="1:10" x14ac:dyDescent="0.3">
      <c r="A13" s="5"/>
      <c r="F13" s="8" t="s">
        <v>8</v>
      </c>
      <c r="G13" s="12">
        <f>SUM(G9:G12)</f>
        <v>-36413690.869707488</v>
      </c>
      <c r="H13" s="12">
        <f>SUM(H9:H12)</f>
        <v>-3111575.9999699998</v>
      </c>
      <c r="I13" s="12">
        <f t="shared" ref="I13" si="8">SUM(I9:I12)</f>
        <v>112900</v>
      </c>
      <c r="J13" s="12">
        <f>SUM(J9:J12)</f>
        <v>-39412366.869677484</v>
      </c>
    </row>
    <row r="14" spans="1:10" ht="66" x14ac:dyDescent="0.3">
      <c r="A14" s="13" t="s">
        <v>9</v>
      </c>
      <c r="B14" s="13" t="s">
        <v>10</v>
      </c>
      <c r="C14" s="14" t="s">
        <v>11</v>
      </c>
      <c r="D14" s="13" t="s">
        <v>12</v>
      </c>
      <c r="E14" s="13" t="s">
        <v>13</v>
      </c>
      <c r="F14" s="13" t="s">
        <v>14</v>
      </c>
      <c r="G14" s="42" t="s">
        <v>55</v>
      </c>
      <c r="H14" s="42" t="s">
        <v>72</v>
      </c>
      <c r="I14" s="42" t="s">
        <v>70</v>
      </c>
      <c r="J14" s="13" t="s">
        <v>56</v>
      </c>
    </row>
    <row r="15" spans="1:10" ht="24" customHeight="1" x14ac:dyDescent="0.3">
      <c r="A15" s="15"/>
      <c r="B15" s="15"/>
      <c r="C15" s="16"/>
      <c r="D15" s="17"/>
      <c r="E15" s="18"/>
      <c r="F15" s="19" t="s">
        <v>15</v>
      </c>
      <c r="G15" s="20" t="s">
        <v>16</v>
      </c>
      <c r="H15" s="20" t="s">
        <v>68</v>
      </c>
      <c r="I15" s="20" t="s">
        <v>69</v>
      </c>
      <c r="J15" s="17"/>
    </row>
    <row r="16" spans="1:10" ht="14.4" customHeight="1" x14ac:dyDescent="0.3">
      <c r="A16" s="17" t="s">
        <v>17</v>
      </c>
      <c r="B16" s="17" t="s">
        <v>17</v>
      </c>
      <c r="C16" s="21" t="s">
        <v>17</v>
      </c>
      <c r="D16" s="17"/>
      <c r="E16" s="18"/>
      <c r="F16" s="19" t="s">
        <v>18</v>
      </c>
      <c r="G16" s="22">
        <v>2023</v>
      </c>
      <c r="H16" s="22" t="s">
        <v>67</v>
      </c>
      <c r="I16" s="22" t="s">
        <v>67</v>
      </c>
      <c r="J16" s="17"/>
    </row>
    <row r="17" spans="1:10" x14ac:dyDescent="0.3">
      <c r="A17" s="48" t="s">
        <v>19</v>
      </c>
      <c r="B17" s="48"/>
      <c r="C17" s="23"/>
      <c r="D17" s="24"/>
      <c r="E17" s="24"/>
      <c r="F17" s="24"/>
      <c r="G17" s="25">
        <f t="shared" ref="G17:J17" si="9">+SUBTOTAL(9, G18:G20)</f>
        <v>10760903</v>
      </c>
      <c r="H17" s="25">
        <f t="shared" si="9"/>
        <v>0</v>
      </c>
      <c r="I17" s="25">
        <f t="shared" si="9"/>
        <v>0</v>
      </c>
      <c r="J17" s="25">
        <f t="shared" si="9"/>
        <v>10760903</v>
      </c>
    </row>
    <row r="18" spans="1:10" x14ac:dyDescent="0.3">
      <c r="A18" s="26" t="s">
        <v>20</v>
      </c>
      <c r="B18" s="26" t="s">
        <v>21</v>
      </c>
      <c r="C18" s="22" t="s">
        <v>22</v>
      </c>
      <c r="D18" s="26" t="s">
        <v>17</v>
      </c>
      <c r="E18" s="26" t="s">
        <v>17</v>
      </c>
      <c r="F18" s="26" t="s">
        <v>23</v>
      </c>
      <c r="G18" s="27">
        <v>6995</v>
      </c>
      <c r="H18" s="27"/>
      <c r="I18" s="27"/>
      <c r="J18" s="27">
        <f>SUM(G18:I18)</f>
        <v>6995</v>
      </c>
    </row>
    <row r="19" spans="1:10" x14ac:dyDescent="0.3">
      <c r="A19" s="26"/>
      <c r="B19" s="26"/>
      <c r="C19" s="22" t="s">
        <v>24</v>
      </c>
      <c r="D19" s="26" t="s">
        <v>17</v>
      </c>
      <c r="E19" s="26" t="s">
        <v>17</v>
      </c>
      <c r="F19" s="26" t="s">
        <v>25</v>
      </c>
      <c r="G19" s="27">
        <v>8901908</v>
      </c>
      <c r="H19" s="27"/>
      <c r="I19" s="27"/>
      <c r="J19" s="27">
        <f t="shared" ref="J19:J20" si="10">SUM(G19:I19)</f>
        <v>8901908</v>
      </c>
    </row>
    <row r="20" spans="1:10" x14ac:dyDescent="0.3">
      <c r="A20" s="26"/>
      <c r="B20" s="26"/>
      <c r="C20" s="22" t="s">
        <v>26</v>
      </c>
      <c r="D20" s="26" t="s">
        <v>17</v>
      </c>
      <c r="E20" s="26" t="s">
        <v>17</v>
      </c>
      <c r="F20" s="26" t="s">
        <v>27</v>
      </c>
      <c r="G20" s="27">
        <v>1852000</v>
      </c>
      <c r="H20" s="27"/>
      <c r="I20" s="27"/>
      <c r="J20" s="27">
        <f t="shared" si="10"/>
        <v>1852000</v>
      </c>
    </row>
    <row r="21" spans="1:10" x14ac:dyDescent="0.3">
      <c r="A21" s="49" t="s">
        <v>28</v>
      </c>
      <c r="B21" s="49"/>
      <c r="C21" s="29"/>
      <c r="D21" s="30"/>
      <c r="E21" s="30"/>
      <c r="F21" s="30"/>
      <c r="G21" s="31">
        <f>+SUBTOTAL(9, G22:G46)</f>
        <v>-31540810.469707489</v>
      </c>
      <c r="H21" s="31">
        <f t="shared" ref="H21:J21" si="11">+SUBTOTAL(9, H22:H46)</f>
        <v>-3111575.9999699998</v>
      </c>
      <c r="I21" s="31">
        <f t="shared" si="11"/>
        <v>-17100</v>
      </c>
      <c r="J21" s="31">
        <f t="shared" si="11"/>
        <v>-34669486.469677486</v>
      </c>
    </row>
    <row r="22" spans="1:10" x14ac:dyDescent="0.3">
      <c r="A22" s="49" t="s">
        <v>29</v>
      </c>
      <c r="B22" s="49"/>
      <c r="C22" s="23"/>
      <c r="D22" s="30"/>
      <c r="E22" s="30"/>
      <c r="F22" s="30"/>
      <c r="G22" s="31">
        <f>+SUBTOTAL(9, G23:G46)</f>
        <v>-31540810.469707489</v>
      </c>
      <c r="H22" s="31">
        <f t="shared" ref="H22:J22" si="12">+SUBTOTAL(9, H23:H46)</f>
        <v>-3111575.9999699998</v>
      </c>
      <c r="I22" s="31">
        <f t="shared" si="12"/>
        <v>-17100</v>
      </c>
      <c r="J22" s="31">
        <f t="shared" si="12"/>
        <v>-34669486.469677486</v>
      </c>
    </row>
    <row r="23" spans="1:10" x14ac:dyDescent="0.3">
      <c r="A23" s="50" t="s">
        <v>30</v>
      </c>
      <c r="B23" s="50"/>
      <c r="C23" s="23"/>
      <c r="D23" s="30"/>
      <c r="E23" s="30"/>
      <c r="F23" s="30"/>
      <c r="G23" s="31">
        <f>+SUBTOTAL(9, G24:G29)</f>
        <v>-7640265.3799999999</v>
      </c>
      <c r="H23" s="31">
        <f t="shared" ref="H23:J23" si="13">+SUBTOTAL(9, H24:H29)</f>
        <v>-1406895.9999699998</v>
      </c>
      <c r="I23" s="31">
        <f t="shared" si="13"/>
        <v>0</v>
      </c>
      <c r="J23" s="31">
        <f t="shared" si="13"/>
        <v>-9047161.3799699992</v>
      </c>
    </row>
    <row r="24" spans="1:10" x14ac:dyDescent="0.3">
      <c r="A24" s="26" t="s">
        <v>31</v>
      </c>
      <c r="B24" s="26" t="s">
        <v>32</v>
      </c>
      <c r="C24" s="22" t="s">
        <v>33</v>
      </c>
      <c r="D24" s="26" t="s">
        <v>34</v>
      </c>
      <c r="E24" s="26" t="s">
        <v>35</v>
      </c>
      <c r="F24" s="26" t="s">
        <v>4</v>
      </c>
      <c r="G24" s="27">
        <v>-3160674.38</v>
      </c>
      <c r="H24" s="27"/>
      <c r="I24" s="27"/>
      <c r="J24" s="27">
        <f>SUM(G24:I24)</f>
        <v>-3160674.38</v>
      </c>
    </row>
    <row r="25" spans="1:10" x14ac:dyDescent="0.3">
      <c r="A25" s="26"/>
      <c r="B25" s="26"/>
      <c r="C25" s="22" t="s">
        <v>33</v>
      </c>
      <c r="D25" s="26" t="s">
        <v>57</v>
      </c>
      <c r="E25" s="26" t="s">
        <v>58</v>
      </c>
      <c r="F25" s="26" t="s">
        <v>4</v>
      </c>
      <c r="G25" s="27">
        <v>0</v>
      </c>
      <c r="H25" s="27">
        <v>-1079595.9999699998</v>
      </c>
      <c r="I25" s="27"/>
      <c r="J25" s="27">
        <f t="shared" ref="J25:J57" si="14">SUM(G25:I25)</f>
        <v>-1079595.9999699998</v>
      </c>
    </row>
    <row r="26" spans="1:10" x14ac:dyDescent="0.3">
      <c r="A26" s="26"/>
      <c r="B26" s="26"/>
      <c r="C26" s="22" t="s">
        <v>33</v>
      </c>
      <c r="D26" s="26" t="s">
        <v>59</v>
      </c>
      <c r="E26" s="26" t="s">
        <v>60</v>
      </c>
      <c r="F26" s="26" t="s">
        <v>4</v>
      </c>
      <c r="G26" s="27">
        <v>0</v>
      </c>
      <c r="H26" s="27">
        <v>-247300</v>
      </c>
      <c r="I26" s="27"/>
      <c r="J26" s="27">
        <f t="shared" si="14"/>
        <v>-247300</v>
      </c>
    </row>
    <row r="27" spans="1:10" x14ac:dyDescent="0.3">
      <c r="A27" s="26"/>
      <c r="B27" s="26"/>
      <c r="C27" s="22" t="s">
        <v>33</v>
      </c>
      <c r="D27" s="26" t="s">
        <v>61</v>
      </c>
      <c r="E27" s="26" t="s">
        <v>62</v>
      </c>
      <c r="F27" s="26" t="s">
        <v>4</v>
      </c>
      <c r="G27" s="27">
        <v>0</v>
      </c>
      <c r="H27" s="27">
        <v>-80000</v>
      </c>
      <c r="I27" s="27"/>
      <c r="J27" s="27">
        <f t="shared" si="14"/>
        <v>-80000</v>
      </c>
    </row>
    <row r="28" spans="1:10" x14ac:dyDescent="0.3">
      <c r="A28" s="26"/>
      <c r="B28" s="26"/>
      <c r="C28" s="22" t="s">
        <v>24</v>
      </c>
      <c r="D28" s="26" t="s">
        <v>34</v>
      </c>
      <c r="E28" s="26" t="s">
        <v>35</v>
      </c>
      <c r="F28" s="26" t="s">
        <v>4</v>
      </c>
      <c r="G28" s="27">
        <v>-4379591</v>
      </c>
      <c r="H28" s="27"/>
      <c r="I28" s="27"/>
      <c r="J28" s="27">
        <f t="shared" si="14"/>
        <v>-4379591</v>
      </c>
    </row>
    <row r="29" spans="1:10" x14ac:dyDescent="0.3">
      <c r="A29" s="26"/>
      <c r="B29" s="26"/>
      <c r="C29" s="22" t="s">
        <v>26</v>
      </c>
      <c r="D29" s="26" t="s">
        <v>34</v>
      </c>
      <c r="E29" s="26" t="s">
        <v>35</v>
      </c>
      <c r="F29" s="26" t="s">
        <v>4</v>
      </c>
      <c r="G29" s="27">
        <v>-100000</v>
      </c>
      <c r="H29" s="27"/>
      <c r="I29" s="27"/>
      <c r="J29" s="27">
        <f t="shared" si="14"/>
        <v>-100000</v>
      </c>
    </row>
    <row r="30" spans="1:10" x14ac:dyDescent="0.3">
      <c r="A30" s="48" t="s">
        <v>36</v>
      </c>
      <c r="B30" s="48"/>
      <c r="C30" s="23"/>
      <c r="D30" s="24"/>
      <c r="E30" s="24"/>
      <c r="F30" s="24"/>
      <c r="G30" s="25">
        <f>+SUBTOTAL(9, G31:G46)</f>
        <v>-23900545.089707486</v>
      </c>
      <c r="H30" s="25">
        <f t="shared" ref="H30:J30" si="15">+SUBTOTAL(9, H31:H46)</f>
        <v>-1704680</v>
      </c>
      <c r="I30" s="25">
        <f t="shared" si="15"/>
        <v>-17100</v>
      </c>
      <c r="J30" s="25">
        <f t="shared" si="15"/>
        <v>-25622325.089707486</v>
      </c>
    </row>
    <row r="31" spans="1:10" x14ac:dyDescent="0.3">
      <c r="A31" s="26" t="s">
        <v>37</v>
      </c>
      <c r="B31" s="26" t="s">
        <v>38</v>
      </c>
      <c r="C31" s="22" t="s">
        <v>33</v>
      </c>
      <c r="D31" s="26" t="s">
        <v>17</v>
      </c>
      <c r="E31" s="26" t="s">
        <v>17</v>
      </c>
      <c r="F31" s="26" t="s">
        <v>5</v>
      </c>
      <c r="G31" s="27">
        <v>-500969.01341551961</v>
      </c>
      <c r="H31" s="27"/>
      <c r="I31" s="27"/>
      <c r="J31" s="27">
        <f t="shared" si="14"/>
        <v>-500969.01341551961</v>
      </c>
    </row>
    <row r="32" spans="1:10" x14ac:dyDescent="0.3">
      <c r="A32" s="26"/>
      <c r="B32" s="26"/>
      <c r="C32" s="22" t="s">
        <v>24</v>
      </c>
      <c r="D32" s="26" t="s">
        <v>17</v>
      </c>
      <c r="E32" s="26" t="s">
        <v>17</v>
      </c>
      <c r="F32" s="26" t="s">
        <v>5</v>
      </c>
      <c r="G32" s="27">
        <v>-1817264.7916569265</v>
      </c>
      <c r="H32" s="27"/>
      <c r="I32" s="27"/>
      <c r="J32" s="27">
        <f t="shared" si="14"/>
        <v>-1817264.7916569265</v>
      </c>
    </row>
    <row r="33" spans="1:12" x14ac:dyDescent="0.3">
      <c r="A33" s="26"/>
      <c r="B33" s="26"/>
      <c r="C33" s="22" t="s">
        <v>39</v>
      </c>
      <c r="D33" s="26" t="s">
        <v>17</v>
      </c>
      <c r="E33" s="26" t="s">
        <v>17</v>
      </c>
      <c r="F33" s="26" t="s">
        <v>6</v>
      </c>
      <c r="G33" s="27">
        <v>-164574.37882517269</v>
      </c>
      <c r="H33" s="27"/>
      <c r="I33" s="27"/>
      <c r="J33" s="27">
        <f t="shared" si="14"/>
        <v>-164574.37882517269</v>
      </c>
    </row>
    <row r="34" spans="1:12" x14ac:dyDescent="0.3">
      <c r="A34" s="26" t="s">
        <v>40</v>
      </c>
      <c r="B34" s="26" t="s">
        <v>41</v>
      </c>
      <c r="C34" s="22" t="s">
        <v>33</v>
      </c>
      <c r="D34" s="26" t="s">
        <v>17</v>
      </c>
      <c r="E34" s="26" t="s">
        <v>17</v>
      </c>
      <c r="F34" s="26" t="s">
        <v>5</v>
      </c>
      <c r="G34" s="27">
        <v>-7425073.7715956271</v>
      </c>
      <c r="H34" s="27"/>
      <c r="I34" s="27">
        <v>-17100</v>
      </c>
      <c r="J34" s="27">
        <f t="shared" si="14"/>
        <v>-7442173.7715956271</v>
      </c>
    </row>
    <row r="35" spans="1:12" x14ac:dyDescent="0.3">
      <c r="A35" s="26"/>
      <c r="B35" s="26"/>
      <c r="C35" s="22" t="s">
        <v>33</v>
      </c>
      <c r="D35" s="26" t="s">
        <v>63</v>
      </c>
      <c r="E35" s="26" t="s">
        <v>64</v>
      </c>
      <c r="F35" s="26" t="s">
        <v>5</v>
      </c>
      <c r="G35" s="27">
        <v>0</v>
      </c>
      <c r="H35" s="27">
        <v>-522427</v>
      </c>
      <c r="I35" s="27"/>
      <c r="J35" s="27">
        <f t="shared" si="14"/>
        <v>-522427</v>
      </c>
    </row>
    <row r="36" spans="1:12" x14ac:dyDescent="0.3">
      <c r="A36" s="26"/>
      <c r="B36" s="26"/>
      <c r="C36" s="22" t="s">
        <v>33</v>
      </c>
      <c r="D36" s="26" t="s">
        <v>61</v>
      </c>
      <c r="E36" s="26" t="s">
        <v>62</v>
      </c>
      <c r="F36" s="26" t="s">
        <v>5</v>
      </c>
      <c r="G36" s="27">
        <v>0</v>
      </c>
      <c r="H36" s="27">
        <v>-59999</v>
      </c>
      <c r="I36" s="27"/>
      <c r="J36" s="27">
        <f t="shared" si="14"/>
        <v>-59999</v>
      </c>
    </row>
    <row r="37" spans="1:12" x14ac:dyDescent="0.3">
      <c r="A37" s="26"/>
      <c r="B37" s="26"/>
      <c r="C37" s="22" t="s">
        <v>24</v>
      </c>
      <c r="D37" s="26" t="s">
        <v>17</v>
      </c>
      <c r="E37" s="26" t="s">
        <v>17</v>
      </c>
      <c r="F37" s="26" t="s">
        <v>5</v>
      </c>
      <c r="G37" s="27">
        <v>-197589.14179558371</v>
      </c>
      <c r="H37" s="27"/>
      <c r="I37" s="27"/>
      <c r="J37" s="27">
        <f t="shared" si="14"/>
        <v>-197589.14179558371</v>
      </c>
    </row>
    <row r="38" spans="1:12" x14ac:dyDescent="0.3">
      <c r="A38" s="26"/>
      <c r="B38" s="26"/>
      <c r="C38" s="22" t="s">
        <v>26</v>
      </c>
      <c r="D38" s="26" t="s">
        <v>17</v>
      </c>
      <c r="E38" s="26" t="s">
        <v>17</v>
      </c>
      <c r="F38" s="26" t="s">
        <v>5</v>
      </c>
      <c r="G38" s="27">
        <v>-1443320</v>
      </c>
      <c r="H38" s="27"/>
      <c r="I38" s="27"/>
      <c r="J38" s="27">
        <f t="shared" si="14"/>
        <v>-1443320</v>
      </c>
    </row>
    <row r="39" spans="1:12" x14ac:dyDescent="0.3">
      <c r="A39" s="26"/>
      <c r="B39" s="26"/>
      <c r="C39" s="22" t="s">
        <v>39</v>
      </c>
      <c r="D39" s="26" t="s">
        <v>17</v>
      </c>
      <c r="E39" s="26" t="s">
        <v>17</v>
      </c>
      <c r="F39" s="26" t="s">
        <v>6</v>
      </c>
      <c r="G39" s="27">
        <v>-2705832.6545804902</v>
      </c>
      <c r="H39" s="27"/>
      <c r="I39" s="27"/>
      <c r="J39" s="27">
        <f t="shared" si="14"/>
        <v>-2705832.6545804902</v>
      </c>
    </row>
    <row r="40" spans="1:12" ht="26.4" x14ac:dyDescent="0.3">
      <c r="A40" s="37" t="s">
        <v>42</v>
      </c>
      <c r="B40" s="43" t="s">
        <v>71</v>
      </c>
      <c r="C40" s="22" t="s">
        <v>33</v>
      </c>
      <c r="D40" s="26" t="s">
        <v>17</v>
      </c>
      <c r="E40" s="26" t="s">
        <v>17</v>
      </c>
      <c r="F40" s="26" t="s">
        <v>5</v>
      </c>
      <c r="G40" s="27">
        <v>-307452.65285746678</v>
      </c>
      <c r="H40" s="27"/>
      <c r="I40" s="27"/>
      <c r="J40" s="27">
        <f t="shared" si="14"/>
        <v>-307452.65285746678</v>
      </c>
      <c r="L40" s="44"/>
    </row>
    <row r="41" spans="1:12" x14ac:dyDescent="0.3">
      <c r="A41" s="26"/>
      <c r="B41" s="26"/>
      <c r="C41" s="22" t="s">
        <v>39</v>
      </c>
      <c r="D41" s="26" t="s">
        <v>17</v>
      </c>
      <c r="E41" s="26" t="s">
        <v>17</v>
      </c>
      <c r="F41" s="26" t="s">
        <v>6</v>
      </c>
      <c r="G41" s="27">
        <v>-874.97014538792291</v>
      </c>
      <c r="H41" s="27"/>
      <c r="I41" s="27"/>
      <c r="J41" s="27">
        <f t="shared" si="14"/>
        <v>-874.97014538792291</v>
      </c>
      <c r="L41" s="44"/>
    </row>
    <row r="42" spans="1:12" x14ac:dyDescent="0.3">
      <c r="A42" s="26" t="s">
        <v>43</v>
      </c>
      <c r="B42" s="26" t="s">
        <v>44</v>
      </c>
      <c r="C42" s="22" t="s">
        <v>33</v>
      </c>
      <c r="D42" s="26" t="s">
        <v>17</v>
      </c>
      <c r="E42" s="26" t="s">
        <v>17</v>
      </c>
      <c r="F42" s="26" t="s">
        <v>5</v>
      </c>
      <c r="G42" s="27">
        <v>-6339607.182081379</v>
      </c>
      <c r="H42" s="27"/>
      <c r="I42" s="27"/>
      <c r="J42" s="27">
        <f t="shared" si="14"/>
        <v>-6339607.182081379</v>
      </c>
      <c r="L42" s="44"/>
    </row>
    <row r="43" spans="1:12" x14ac:dyDescent="0.3">
      <c r="A43" s="26"/>
      <c r="B43" s="26"/>
      <c r="C43" s="22" t="s">
        <v>33</v>
      </c>
      <c r="D43" s="26" t="s">
        <v>63</v>
      </c>
      <c r="E43" s="26" t="s">
        <v>64</v>
      </c>
      <c r="F43" s="26" t="s">
        <v>5</v>
      </c>
      <c r="G43" s="27">
        <v>0</v>
      </c>
      <c r="H43" s="27">
        <v>-1121069</v>
      </c>
      <c r="I43" s="27"/>
      <c r="J43" s="27">
        <f t="shared" si="14"/>
        <v>-1121069</v>
      </c>
      <c r="L43" s="44"/>
    </row>
    <row r="44" spans="1:12" x14ac:dyDescent="0.3">
      <c r="A44" s="26"/>
      <c r="B44" s="26"/>
      <c r="C44" s="22" t="s">
        <v>33</v>
      </c>
      <c r="D44" s="26" t="s">
        <v>65</v>
      </c>
      <c r="E44" s="26" t="s">
        <v>66</v>
      </c>
      <c r="F44" s="26" t="s">
        <v>5</v>
      </c>
      <c r="G44" s="27">
        <v>0</v>
      </c>
      <c r="H44" s="27">
        <v>-1185</v>
      </c>
      <c r="I44" s="27"/>
      <c r="J44" s="27">
        <f t="shared" si="14"/>
        <v>-1185</v>
      </c>
      <c r="L44" s="44"/>
    </row>
    <row r="45" spans="1:12" x14ac:dyDescent="0.3">
      <c r="A45" s="26"/>
      <c r="B45" s="26"/>
      <c r="C45" s="22" t="s">
        <v>24</v>
      </c>
      <c r="D45" s="26" t="s">
        <v>17</v>
      </c>
      <c r="E45" s="26" t="s">
        <v>17</v>
      </c>
      <c r="F45" s="26" t="s">
        <v>5</v>
      </c>
      <c r="G45" s="27">
        <v>-2511858.536305001</v>
      </c>
      <c r="H45" s="27"/>
      <c r="I45" s="27"/>
      <c r="J45" s="27">
        <f t="shared" si="14"/>
        <v>-2511858.536305001</v>
      </c>
      <c r="L45" s="44"/>
    </row>
    <row r="46" spans="1:12" x14ac:dyDescent="0.3">
      <c r="A46" s="26"/>
      <c r="B46" s="26"/>
      <c r="C46" s="22" t="s">
        <v>39</v>
      </c>
      <c r="D46" s="26" t="s">
        <v>17</v>
      </c>
      <c r="E46" s="26" t="s">
        <v>17</v>
      </c>
      <c r="F46" s="26" t="s">
        <v>6</v>
      </c>
      <c r="G46" s="27">
        <v>-486127.99644893286</v>
      </c>
      <c r="H46" s="27"/>
      <c r="I46" s="27"/>
      <c r="J46" s="27">
        <f t="shared" si="14"/>
        <v>-486127.99644893286</v>
      </c>
      <c r="L46" s="44"/>
    </row>
    <row r="47" spans="1:12" x14ac:dyDescent="0.3">
      <c r="A47" s="28" t="s">
        <v>45</v>
      </c>
      <c r="B47" s="30"/>
      <c r="C47" s="23"/>
      <c r="D47" s="30"/>
      <c r="E47" s="30"/>
      <c r="F47" s="30"/>
      <c r="G47" s="31">
        <f>+SUBTOTAL(9, G48:G52)</f>
        <v>-1584000</v>
      </c>
      <c r="H47" s="31">
        <f t="shared" ref="H47:J47" si="16">+SUBTOTAL(9, H48:H52)</f>
        <v>0</v>
      </c>
      <c r="I47" s="31">
        <f t="shared" si="16"/>
        <v>130000</v>
      </c>
      <c r="J47" s="31">
        <f t="shared" si="16"/>
        <v>-1454000</v>
      </c>
      <c r="L47" s="44"/>
    </row>
    <row r="48" spans="1:12" x14ac:dyDescent="0.3">
      <c r="A48" s="29" t="s">
        <v>46</v>
      </c>
      <c r="B48" s="30"/>
      <c r="C48" s="23"/>
      <c r="D48" s="30"/>
      <c r="E48" s="30"/>
      <c r="F48" s="30"/>
      <c r="G48" s="31">
        <f>+SUBTOTAL(9, G49:G52)</f>
        <v>-1584000</v>
      </c>
      <c r="H48" s="31">
        <f t="shared" ref="H48:J48" si="17">+SUBTOTAL(9, H49:H52)</f>
        <v>0</v>
      </c>
      <c r="I48" s="31">
        <f t="shared" si="17"/>
        <v>130000</v>
      </c>
      <c r="J48" s="31">
        <f t="shared" si="17"/>
        <v>-1454000</v>
      </c>
      <c r="L48" s="44"/>
    </row>
    <row r="49" spans="1:22" x14ac:dyDescent="0.3">
      <c r="A49" s="46" t="s">
        <v>30</v>
      </c>
      <c r="B49" s="46"/>
      <c r="C49" s="23"/>
      <c r="D49" s="30"/>
      <c r="E49" s="30"/>
      <c r="F49" s="30"/>
      <c r="G49" s="31">
        <f t="shared" ref="G49:J49" si="18">+SUBTOTAL(9, G50)</f>
        <v>-664000</v>
      </c>
      <c r="H49" s="31">
        <f t="shared" si="18"/>
        <v>0</v>
      </c>
      <c r="I49" s="31">
        <f t="shared" si="18"/>
        <v>60000</v>
      </c>
      <c r="J49" s="31">
        <f t="shared" si="18"/>
        <v>-604000</v>
      </c>
      <c r="L49" s="44"/>
      <c r="M49" s="44"/>
      <c r="N49" s="44"/>
    </row>
    <row r="50" spans="1:22" s="35" customFormat="1" x14ac:dyDescent="0.3">
      <c r="A50" s="32" t="s">
        <v>47</v>
      </c>
      <c r="B50" s="26" t="s">
        <v>48</v>
      </c>
      <c r="C50" s="22" t="s">
        <v>33</v>
      </c>
      <c r="D50" s="26" t="s">
        <v>34</v>
      </c>
      <c r="E50" s="26" t="s">
        <v>35</v>
      </c>
      <c r="F50" s="26" t="s">
        <v>49</v>
      </c>
      <c r="G50" s="33">
        <v>-664000</v>
      </c>
      <c r="H50" s="33"/>
      <c r="I50" s="27">
        <v>60000</v>
      </c>
      <c r="J50" s="27">
        <f t="shared" si="14"/>
        <v>-604000</v>
      </c>
      <c r="K50" s="34"/>
      <c r="L50" s="44"/>
      <c r="M50" s="44"/>
      <c r="N50"/>
      <c r="O50"/>
      <c r="P50"/>
      <c r="Q50"/>
      <c r="R50"/>
      <c r="S50"/>
      <c r="T50"/>
      <c r="U50"/>
      <c r="V50"/>
    </row>
    <row r="51" spans="1:22" s="35" customFormat="1" x14ac:dyDescent="0.3">
      <c r="A51" s="47" t="s">
        <v>36</v>
      </c>
      <c r="B51" s="47"/>
      <c r="C51" s="36"/>
      <c r="D51" s="36"/>
      <c r="E51" s="36"/>
      <c r="F51" s="36"/>
      <c r="G51" s="31">
        <f>+SUBTOTAL(9, G52)</f>
        <v>-920000</v>
      </c>
      <c r="H51" s="31">
        <f t="shared" ref="H51:J51" si="19">+SUBTOTAL(9, H52)</f>
        <v>0</v>
      </c>
      <c r="I51" s="31">
        <f t="shared" si="19"/>
        <v>70000</v>
      </c>
      <c r="J51" s="31">
        <f t="shared" si="19"/>
        <v>-850000</v>
      </c>
      <c r="K51" s="34"/>
      <c r="L51" s="44"/>
      <c r="M51" s="44"/>
      <c r="N51" s="44"/>
      <c r="O51" s="44"/>
      <c r="P51"/>
      <c r="Q51"/>
      <c r="R51"/>
      <c r="S51"/>
      <c r="T51"/>
      <c r="U51"/>
      <c r="V51"/>
    </row>
    <row r="52" spans="1:22" s="35" customFormat="1" ht="26.4" x14ac:dyDescent="0.3">
      <c r="A52" s="37" t="s">
        <v>50</v>
      </c>
      <c r="B52" s="38" t="s">
        <v>51</v>
      </c>
      <c r="C52" s="37" t="s">
        <v>33</v>
      </c>
      <c r="D52" s="26"/>
      <c r="F52" s="26" t="s">
        <v>5</v>
      </c>
      <c r="G52" s="33">
        <v>-920000</v>
      </c>
      <c r="H52" s="33"/>
      <c r="I52" s="33">
        <v>70000</v>
      </c>
      <c r="J52" s="27">
        <f t="shared" si="14"/>
        <v>-850000</v>
      </c>
      <c r="K52" s="34"/>
      <c r="L52" s="44"/>
      <c r="M52" s="44"/>
      <c r="N52"/>
      <c r="O52"/>
      <c r="P52"/>
      <c r="Q52"/>
      <c r="R52"/>
      <c r="S52"/>
      <c r="T52"/>
      <c r="U52"/>
      <c r="V52"/>
    </row>
    <row r="53" spans="1:22" s="35" customFormat="1" x14ac:dyDescent="0.3">
      <c r="A53" s="29" t="s">
        <v>52</v>
      </c>
      <c r="B53" s="39"/>
      <c r="C53" s="40"/>
      <c r="D53" s="39"/>
      <c r="E53" s="39"/>
      <c r="F53" s="39"/>
      <c r="G53" s="31">
        <f>+SUBTOTAL(9, G54:G57)</f>
        <v>-3288880.4000000004</v>
      </c>
      <c r="H53" s="31">
        <f t="shared" ref="H53:J53" si="20">+SUBTOTAL(9, H54:H57)</f>
        <v>0</v>
      </c>
      <c r="I53" s="31">
        <f t="shared" si="20"/>
        <v>0</v>
      </c>
      <c r="J53" s="31">
        <f t="shared" si="20"/>
        <v>-3288880.4000000004</v>
      </c>
      <c r="L53"/>
      <c r="M53"/>
      <c r="N53"/>
      <c r="O53"/>
      <c r="P53"/>
      <c r="Q53"/>
      <c r="R53" s="44"/>
      <c r="S53" s="44"/>
      <c r="T53" s="44"/>
      <c r="U53" s="44"/>
      <c r="V53" s="44"/>
    </row>
    <row r="54" spans="1:22" x14ac:dyDescent="0.3">
      <c r="A54" s="26" t="s">
        <v>20</v>
      </c>
      <c r="B54" s="26" t="s">
        <v>21</v>
      </c>
      <c r="C54" s="22" t="s">
        <v>22</v>
      </c>
      <c r="D54" s="26" t="s">
        <v>34</v>
      </c>
      <c r="E54" s="26" t="s">
        <v>35</v>
      </c>
      <c r="F54" s="26" t="s">
        <v>53</v>
      </c>
      <c r="G54" s="27">
        <v>-1636853.0760000001</v>
      </c>
      <c r="H54" s="27"/>
      <c r="I54" s="27"/>
      <c r="J54" s="27">
        <f t="shared" si="14"/>
        <v>-1636853.0760000001</v>
      </c>
      <c r="L54" s="44"/>
      <c r="M54" s="44"/>
      <c r="N54" s="44"/>
      <c r="O54" s="44"/>
      <c r="P54" s="44"/>
      <c r="Q54" s="44"/>
      <c r="R54" s="44"/>
      <c r="T54" s="44"/>
      <c r="U54" s="44"/>
    </row>
    <row r="55" spans="1:22" x14ac:dyDescent="0.3">
      <c r="A55" s="26"/>
      <c r="B55" s="26"/>
      <c r="C55" s="22" t="s">
        <v>22</v>
      </c>
      <c r="D55" s="26"/>
      <c r="E55" s="26"/>
      <c r="F55" s="26" t="s">
        <v>5</v>
      </c>
      <c r="G55" s="27">
        <v>-1343347.324</v>
      </c>
      <c r="H55" s="27"/>
      <c r="I55" s="27"/>
      <c r="J55" s="27">
        <f t="shared" si="14"/>
        <v>-1343347.324</v>
      </c>
      <c r="L55" s="44"/>
      <c r="P55" s="44"/>
      <c r="Q55" s="44"/>
      <c r="R55" s="44"/>
      <c r="T55" s="44"/>
      <c r="U55" s="44"/>
    </row>
    <row r="56" spans="1:22" x14ac:dyDescent="0.3">
      <c r="A56" s="26"/>
      <c r="B56" s="26"/>
      <c r="C56" s="22" t="s">
        <v>26</v>
      </c>
      <c r="D56" s="26" t="s">
        <v>34</v>
      </c>
      <c r="E56" s="26" t="s">
        <v>35</v>
      </c>
      <c r="F56" s="26" t="s">
        <v>4</v>
      </c>
      <c r="G56" s="27">
        <v>-20000</v>
      </c>
      <c r="H56" s="27"/>
      <c r="I56" s="27"/>
      <c r="J56" s="27">
        <f t="shared" si="14"/>
        <v>-20000</v>
      </c>
      <c r="L56" s="44"/>
    </row>
    <row r="57" spans="1:22" x14ac:dyDescent="0.3">
      <c r="A57" s="26"/>
      <c r="B57" s="26"/>
      <c r="C57" s="22" t="s">
        <v>26</v>
      </c>
      <c r="D57" s="26" t="s">
        <v>17</v>
      </c>
      <c r="E57" s="26" t="s">
        <v>17</v>
      </c>
      <c r="F57" s="26" t="s">
        <v>5</v>
      </c>
      <c r="G57" s="27">
        <v>-288680</v>
      </c>
      <c r="H57" s="27"/>
      <c r="I57" s="27"/>
      <c r="J57" s="27">
        <f t="shared" si="14"/>
        <v>-288680</v>
      </c>
    </row>
    <row r="58" spans="1:22" ht="14.4" customHeight="1" x14ac:dyDescent="0.3"/>
    <row r="59" spans="1:22" ht="14.4" customHeight="1" x14ac:dyDescent="0.3">
      <c r="A59" s="45" t="s">
        <v>54</v>
      </c>
      <c r="B59" s="45"/>
      <c r="C59" s="45"/>
      <c r="D59" s="45"/>
      <c r="E59" s="45"/>
      <c r="F59" s="45"/>
      <c r="G59" s="45"/>
      <c r="H59" s="45"/>
      <c r="I59" s="45"/>
      <c r="J59" s="45"/>
    </row>
    <row r="60" spans="1:22" x14ac:dyDescent="0.3">
      <c r="A60" s="45"/>
      <c r="B60" s="45"/>
      <c r="C60" s="45"/>
      <c r="D60" s="45"/>
      <c r="E60" s="45"/>
      <c r="F60" s="45"/>
      <c r="G60" s="45"/>
      <c r="H60" s="45"/>
      <c r="I60" s="45"/>
      <c r="J60" s="45"/>
    </row>
    <row r="61" spans="1:22" x14ac:dyDescent="0.3">
      <c r="A61" s="41"/>
      <c r="B61" s="41"/>
      <c r="C61" s="41"/>
      <c r="D61" s="41"/>
      <c r="E61" s="41"/>
      <c r="F61" s="41"/>
      <c r="G61" s="41"/>
      <c r="H61" s="41"/>
      <c r="I61" s="41"/>
    </row>
  </sheetData>
  <autoFilter ref="A14:K57" xr:uid="{00000000-0001-0000-0000-000000000000}"/>
  <mergeCells count="9">
    <mergeCell ref="F2:J3"/>
    <mergeCell ref="A59:J60"/>
    <mergeCell ref="A49:B49"/>
    <mergeCell ref="A51:B51"/>
    <mergeCell ref="A17:B17"/>
    <mergeCell ref="A21:B21"/>
    <mergeCell ref="A22:B22"/>
    <mergeCell ref="A23:B23"/>
    <mergeCell ref="A30:B30"/>
  </mergeCells>
  <phoneticPr fontId="20" type="noConversion"/>
  <pageMargins left="0.70866141732283472" right="0.70866141732283472" top="0.74803149606299213" bottom="0.74803149606299213" header="0.31496062992125984" footer="0.31496062992125984"/>
  <pageSetup paperSize="9" scale="86" fitToHeight="0" orientation="landscape" r:id="rId1"/>
  <headerFooter>
    <oddFooter>Lk &amp;P &amp;N-st</oddFooter>
  </headerFooter>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 3 RIA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Fazijev</dc:creator>
  <cp:lastModifiedBy>Helena Siemann</cp:lastModifiedBy>
  <cp:lastPrinted>2022-12-30T15:20:37Z</cp:lastPrinted>
  <dcterms:created xsi:type="dcterms:W3CDTF">2022-12-29T15:28:09Z</dcterms:created>
  <dcterms:modified xsi:type="dcterms:W3CDTF">2023-01-27T15:37:42Z</dcterms:modified>
</cp:coreProperties>
</file>